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0425" yWindow="1965" windowWidth="33795" windowHeight="19815" tabRatio="500"/>
  </bookViews>
  <sheets>
    <sheet name="Sheet1" sheetId="1" r:id="rId1"/>
  </sheets>
  <externalReferences>
    <externalReference r:id="rId2"/>
    <externalReference r:id="rId3"/>
  </externalReferences>
  <calcPr calcId="145621" concurrentCalc="0"/>
</workbook>
</file>

<file path=xl/calcChain.xml><?xml version="1.0" encoding="utf-8"?>
<calcChain xmlns="http://schemas.openxmlformats.org/spreadsheetml/2006/main">
  <c r="C22" i="1" l="1"/>
  <c r="E22" i="1"/>
  <c r="C21" i="1"/>
  <c r="E21" i="1"/>
  <c r="C20" i="1"/>
  <c r="E20" i="1"/>
  <c r="C19" i="1"/>
  <c r="E19" i="1"/>
  <c r="C18" i="1"/>
  <c r="E18" i="1"/>
  <c r="C17" i="1"/>
  <c r="E17" i="1"/>
  <c r="D17" i="1"/>
  <c r="D22" i="1"/>
  <c r="D21" i="1"/>
  <c r="D20" i="1"/>
  <c r="D19" i="1"/>
  <c r="D18" i="1"/>
  <c r="B11" i="1"/>
  <c r="E11" i="1"/>
  <c r="B10" i="1"/>
  <c r="E10" i="1"/>
  <c r="B9" i="1"/>
  <c r="E9" i="1"/>
  <c r="B8" i="1"/>
  <c r="E8" i="1"/>
  <c r="B7" i="1"/>
  <c r="E7" i="1"/>
  <c r="B6" i="1"/>
  <c r="E6" i="1"/>
  <c r="D11" i="1"/>
  <c r="D10" i="1"/>
  <c r="D9" i="1"/>
  <c r="D8" i="1"/>
  <c r="D7" i="1"/>
  <c r="D6" i="1"/>
  <c r="B22" i="1"/>
  <c r="B21" i="1"/>
  <c r="B20" i="1"/>
  <c r="B19" i="1"/>
  <c r="B18" i="1"/>
  <c r="B17" i="1"/>
  <c r="C11" i="1"/>
  <c r="C10" i="1"/>
  <c r="C9" i="1"/>
  <c r="C8" i="1"/>
  <c r="C7" i="1"/>
  <c r="C6" i="1"/>
</calcChain>
</file>

<file path=xl/sharedStrings.xml><?xml version="1.0" encoding="utf-8"?>
<sst xmlns="http://schemas.openxmlformats.org/spreadsheetml/2006/main" count="30" uniqueCount="19">
  <si>
    <t xml:space="preserve"> </t>
  </si>
  <si>
    <t>Posições Longas</t>
  </si>
  <si>
    <t>Ativo Financeiro</t>
  </si>
  <si>
    <t>Bid</t>
  </si>
  <si>
    <t>Ask</t>
  </si>
  <si>
    <t>Stop</t>
  </si>
  <si>
    <t>Take Profit</t>
  </si>
  <si>
    <t>EUR/USD</t>
  </si>
  <si>
    <t>Lcrude</t>
  </si>
  <si>
    <t>Gold</t>
  </si>
  <si>
    <t>Mini Bovespa</t>
  </si>
  <si>
    <t>USD/BRL</t>
  </si>
  <si>
    <t>Soja</t>
  </si>
  <si>
    <t>Posições Curtas</t>
  </si>
  <si>
    <t>Risco/Retorno:</t>
  </si>
  <si>
    <t xml:space="preserve">Observações: </t>
  </si>
  <si>
    <t>Para ativar a planilha vá em "Opções" na MetaTrader 4 e habilite servidor DDE na aba "Servidor"</t>
  </si>
  <si>
    <t>Os contratos de Futuros incluem a data de vencimento no nome do ativo por exemplo: Bra50Oct15, para manter a folha atualizada altere manualmente o nome do contrato no vencimento</t>
  </si>
  <si>
    <t>A relação risco/retorno desta planilha está configurado em 1 para 2 (1.02 / 1.04). Se quiser modificar a relação altere os valores nas celulas B23 e C23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</si>
</sst>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1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20"/>
      <color rgb="FF0000FF"/>
      <name val="Calibri"/>
      <family val="2"/>
      <scheme val="minor"/>
    </font>
    <font>
      <b/>
      <sz val="20"/>
      <color rgb="FF0000FF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626363"/>
      <name val="Tahoma"/>
      <family val="2"/>
    </font>
    <font>
      <sz val="20"/>
      <color theme="4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33">
    <xf numFmtId="0" fontId="0" fillId="0" borderId="0" xfId="0"/>
    <xf numFmtId="0" fontId="0" fillId="2" borderId="0" xfId="0" applyFill="1"/>
    <xf numFmtId="0" fontId="6" fillId="3" borderId="0" xfId="0" applyFont="1" applyFill="1"/>
    <xf numFmtId="0" fontId="0" fillId="3" borderId="0" xfId="0" applyFill="1"/>
    <xf numFmtId="0" fontId="0" fillId="3" borderId="0" xfId="0" applyFill="1" applyBorder="1"/>
    <xf numFmtId="0" fontId="0" fillId="3" borderId="0" xfId="0" applyFill="1" applyAlignment="1">
      <alignment horizontal="center"/>
    </xf>
    <xf numFmtId="0" fontId="5" fillId="3" borderId="0" xfId="1" applyFont="1" applyFill="1"/>
    <xf numFmtId="0" fontId="7" fillId="3" borderId="0" xfId="0" applyFont="1" applyFill="1"/>
    <xf numFmtId="0" fontId="2" fillId="3" borderId="0" xfId="0" applyFont="1" applyFill="1" applyBorder="1"/>
    <xf numFmtId="0" fontId="3" fillId="3" borderId="0" xfId="0" applyFont="1" applyFill="1" applyBorder="1"/>
    <xf numFmtId="0" fontId="8" fillId="3" borderId="0" xfId="0" applyFont="1" applyFill="1"/>
    <xf numFmtId="164" fontId="8" fillId="3" borderId="0" xfId="0" applyNumberFormat="1" applyFont="1" applyFill="1"/>
    <xf numFmtId="2" fontId="8" fillId="3" borderId="0" xfId="0" applyNumberFormat="1" applyFont="1" applyFill="1"/>
    <xf numFmtId="0" fontId="9" fillId="3" borderId="0" xfId="0" applyFont="1" applyFill="1"/>
    <xf numFmtId="0" fontId="8" fillId="0" borderId="1" xfId="0" applyFont="1" applyBorder="1"/>
    <xf numFmtId="0" fontId="8" fillId="0" borderId="4" xfId="0" applyFont="1" applyBorder="1"/>
    <xf numFmtId="0" fontId="8" fillId="0" borderId="6" xfId="0" applyFont="1" applyBorder="1"/>
    <xf numFmtId="0" fontId="8" fillId="0" borderId="9" xfId="0" applyFont="1" applyBorder="1"/>
    <xf numFmtId="0" fontId="9" fillId="0" borderId="10" xfId="0" applyFont="1" applyBorder="1"/>
    <xf numFmtId="0" fontId="9" fillId="0" borderId="11" xfId="0" applyFont="1" applyBorder="1"/>
    <xf numFmtId="0" fontId="10" fillId="3" borderId="0" xfId="0" applyFont="1" applyFill="1"/>
    <xf numFmtId="0" fontId="9" fillId="0" borderId="0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164" fontId="8" fillId="0" borderId="0" xfId="0" applyNumberFormat="1" applyFont="1" applyBorder="1" applyAlignment="1">
      <alignment horizontal="center"/>
    </xf>
    <xf numFmtId="2" fontId="8" fillId="0" borderId="0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2" fontId="8" fillId="0" borderId="7" xfId="0" applyNumberFormat="1" applyFont="1" applyBorder="1" applyAlignment="1">
      <alignment horizontal="center"/>
    </xf>
    <xf numFmtId="164" fontId="8" fillId="0" borderId="5" xfId="0" applyNumberFormat="1" applyFont="1" applyBorder="1" applyAlignment="1">
      <alignment horizontal="center"/>
    </xf>
    <xf numFmtId="2" fontId="8" fillId="0" borderId="5" xfId="0" applyNumberFormat="1" applyFont="1" applyBorder="1" applyAlignment="1">
      <alignment horizontal="center"/>
    </xf>
    <xf numFmtId="1" fontId="8" fillId="0" borderId="5" xfId="0" applyNumberFormat="1" applyFont="1" applyBorder="1" applyAlignment="1">
      <alignment horizontal="center"/>
    </xf>
    <xf numFmtId="2" fontId="8" fillId="0" borderId="8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321732</xdr:rowOff>
    </xdr:from>
    <xdr:to>
      <xdr:col>3</xdr:col>
      <xdr:colOff>603476</xdr:colOff>
      <xdr:row>0</xdr:row>
      <xdr:rowOff>787400</xdr:rowOff>
    </xdr:to>
    <xdr:pic>
      <xdr:nvPicPr>
        <xdr:cNvPr id="2" name="Picture 1" descr="Logo-Branco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321732"/>
          <a:ext cx="3816576" cy="465668"/>
        </a:xfrm>
        <a:prstGeom prst="rect">
          <a:avLst/>
        </a:prstGeom>
      </xdr:spPr>
    </xdr:pic>
    <xdr:clientData/>
  </xdr:twoCellAnchor>
</xdr:wsDr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ddeLink xmlns:r="http://schemas.openxmlformats.org/officeDocument/2006/relationships" ddeService="MT4" ddeTopic="bid">
    <ddeItems>
      <ddeItem name="Bra50Oct15" advise="1">
        <values>
          <value>
            <val>47150</val>
          </value>
        </values>
      </ddeItem>
      <ddeItem name="EURUSD" advise="1">
        <values>
          <value>
            <val>1.10565</val>
          </value>
        </values>
      </ddeItem>
      <ddeItem name="GOLD" advise="1">
        <values>
          <value>
            <val>1128.27</val>
          </value>
        </values>
      </ddeItem>
      <ddeItem name="LcrudeSep15" advise="1">
        <values>
          <value>
            <val>41.25</val>
          </value>
        </values>
      </ddeItem>
      <ddeItem name="SoybnsSep15" advise="1">
        <values>
          <value>
            <val>905.25</val>
          </value>
        </values>
      </ddeItem>
      <ddeItem name="StdDocumentName" ole="1" advise="1"/>
      <ddeItem name="USDBRL" advise="1">
        <values>
          <value>
            <val>3.4979499999999999</val>
          </value>
        </values>
      </ddeItem>
    </ddeItems>
  </ddeLin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ddeLink xmlns:r="http://schemas.openxmlformats.org/officeDocument/2006/relationships" ddeService="MT4" ddeTopic="ask">
    <ddeItems>
      <ddeItem name="Bra50Oct15" advise="1">
        <values>
          <value>
            <val>47165</val>
          </value>
        </values>
      </ddeItem>
      <ddeItem name="EURUSD" advise="1">
        <values>
          <value>
            <val>1.1057300000000001</val>
          </value>
        </values>
      </ddeItem>
      <ddeItem name="GOLD" advise="1">
        <values>
          <value>
            <val>1128.72</val>
          </value>
        </values>
      </ddeItem>
      <ddeItem name="LcrudeSep15" advise="1">
        <values>
          <value>
            <val>41.3</val>
          </value>
        </values>
      </ddeItem>
      <ddeItem name="SoybnsSep15" advise="1">
        <values>
          <value>
            <val>906.5</val>
          </value>
        </values>
      </ddeItem>
      <ddeItem name="StdDocumentName" ole="1" advise="1"/>
      <ddeItem name="USDBRL" advise="1">
        <values>
          <value>
            <val>3.5079500000000001</val>
          </value>
        </values>
      </ddeItem>
    </ddeItems>
  </ddeLin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activeCell="L4" sqref="L4"/>
    </sheetView>
  </sheetViews>
  <sheetFormatPr defaultColWidth="10.875" defaultRowHeight="15.75" x14ac:dyDescent="0.25"/>
  <cols>
    <col min="1" max="1" width="24.875" style="1" customWidth="1"/>
    <col min="2" max="2" width="10.5" style="1" customWidth="1"/>
    <col min="3" max="12" width="10.875" style="1"/>
    <col min="13" max="13" width="3.875" style="1" customWidth="1"/>
    <col min="14" max="14" width="20.5" style="1" customWidth="1"/>
    <col min="15" max="15" width="21.375" style="1" customWidth="1"/>
    <col min="16" max="16384" width="10.875" style="1"/>
  </cols>
  <sheetData>
    <row r="1" spans="1:15" ht="83.1" customHeight="1" x14ac:dyDescent="0.4">
      <c r="A1" s="5" t="s">
        <v>0</v>
      </c>
      <c r="B1" s="3"/>
      <c r="C1" s="3"/>
      <c r="D1" s="3"/>
      <c r="E1" s="8"/>
      <c r="F1" s="9"/>
      <c r="G1" s="9"/>
      <c r="H1" s="9"/>
      <c r="I1" s="4"/>
      <c r="J1" s="6"/>
      <c r="K1" s="2"/>
      <c r="L1" s="2"/>
      <c r="M1" s="2"/>
      <c r="N1" s="7"/>
      <c r="O1" s="3"/>
    </row>
    <row r="2" spans="1:15" ht="29.1" customHeight="1" x14ac:dyDescent="0.25"/>
    <row r="3" spans="1:15" ht="26.25" x14ac:dyDescent="0.4">
      <c r="A3" s="2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5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5" x14ac:dyDescent="0.25">
      <c r="A5" s="14" t="s">
        <v>2</v>
      </c>
      <c r="B5" s="31" t="s">
        <v>3</v>
      </c>
      <c r="C5" s="31" t="s">
        <v>4</v>
      </c>
      <c r="D5" s="31" t="s">
        <v>5</v>
      </c>
      <c r="E5" s="32" t="s">
        <v>6</v>
      </c>
      <c r="F5" s="10"/>
      <c r="G5" s="10"/>
      <c r="H5" s="10"/>
      <c r="I5" s="10"/>
      <c r="J5" s="10"/>
      <c r="K5" s="10"/>
      <c r="L5" s="10"/>
      <c r="M5" s="10"/>
    </row>
    <row r="6" spans="1:15" x14ac:dyDescent="0.25">
      <c r="A6" s="15" t="s">
        <v>7</v>
      </c>
      <c r="B6" s="21">
        <f>[1]!EURUSD</f>
        <v>1.10565</v>
      </c>
      <c r="C6" s="21">
        <f>[2]!EURUSD</f>
        <v>1.1057300000000001</v>
      </c>
      <c r="D6" s="23">
        <f>B6/B25</f>
        <v>1.0839705882352941</v>
      </c>
      <c r="E6" s="27">
        <f>B6*C25</f>
        <v>1.1498760000000001</v>
      </c>
      <c r="F6" s="11"/>
      <c r="G6" s="10"/>
      <c r="H6" s="11"/>
      <c r="I6" s="10"/>
      <c r="J6" s="10"/>
      <c r="K6" s="10"/>
      <c r="L6" s="10"/>
      <c r="M6" s="10"/>
    </row>
    <row r="7" spans="1:15" x14ac:dyDescent="0.25">
      <c r="A7" s="15" t="s">
        <v>8</v>
      </c>
      <c r="B7" s="21">
        <f>[1]!LcrudeSep15</f>
        <v>41.25</v>
      </c>
      <c r="C7" s="21">
        <f>[2]!LcrudeSep15</f>
        <v>41.3</v>
      </c>
      <c r="D7" s="24">
        <f>B7/B25</f>
        <v>40.441176470588232</v>
      </c>
      <c r="E7" s="28">
        <f>B7*C25</f>
        <v>42.9</v>
      </c>
      <c r="F7" s="12"/>
      <c r="G7" s="10"/>
      <c r="H7" s="10"/>
      <c r="I7" s="10"/>
      <c r="J7" s="10"/>
      <c r="K7" s="10"/>
      <c r="L7" s="10"/>
      <c r="M7" s="10"/>
    </row>
    <row r="8" spans="1:15" x14ac:dyDescent="0.25">
      <c r="A8" s="15" t="s">
        <v>9</v>
      </c>
      <c r="B8" s="21">
        <f>[1]!GOLD</f>
        <v>1128.27</v>
      </c>
      <c r="C8" s="21">
        <f>[2]!GOLD</f>
        <v>1128.72</v>
      </c>
      <c r="D8" s="24">
        <f>B8/B25</f>
        <v>1106.1470588235293</v>
      </c>
      <c r="E8" s="28">
        <f>B8*C25</f>
        <v>1173.4008000000001</v>
      </c>
      <c r="F8" s="12"/>
      <c r="G8" s="10"/>
      <c r="H8" s="10"/>
      <c r="I8" s="10"/>
      <c r="J8" s="10"/>
      <c r="K8" s="10"/>
      <c r="L8" s="10"/>
      <c r="M8" s="10"/>
    </row>
    <row r="9" spans="1:15" x14ac:dyDescent="0.25">
      <c r="A9" s="15" t="s">
        <v>10</v>
      </c>
      <c r="B9" s="21">
        <f>[1]!Bra50Oct15</f>
        <v>47150</v>
      </c>
      <c r="C9" s="21">
        <f>[2]!Bra50Oct15</f>
        <v>47165</v>
      </c>
      <c r="D9" s="25">
        <f>B9/B25</f>
        <v>46225.490196078434</v>
      </c>
      <c r="E9" s="29">
        <f>B9*C25</f>
        <v>49036</v>
      </c>
      <c r="F9" s="12"/>
      <c r="G9" s="10"/>
      <c r="H9" s="10"/>
      <c r="I9" s="10"/>
      <c r="J9" s="10"/>
      <c r="K9" s="10"/>
      <c r="L9" s="10"/>
      <c r="M9" s="10"/>
    </row>
    <row r="10" spans="1:15" x14ac:dyDescent="0.25">
      <c r="A10" s="15" t="s">
        <v>11</v>
      </c>
      <c r="B10" s="21">
        <f>[1]!USDBRL</f>
        <v>3.4979499999999999</v>
      </c>
      <c r="C10" s="21">
        <f>[2]!USDBRL</f>
        <v>3.5079500000000001</v>
      </c>
      <c r="D10" s="23">
        <f>B10/B25</f>
        <v>3.4293627450980391</v>
      </c>
      <c r="E10" s="27">
        <f>B10*C25</f>
        <v>3.6378680000000001</v>
      </c>
      <c r="F10" s="11"/>
      <c r="G10" s="10"/>
      <c r="H10" s="10"/>
      <c r="I10" s="10"/>
      <c r="J10" s="10"/>
      <c r="K10" s="10"/>
      <c r="L10" s="10"/>
      <c r="M10" s="10"/>
    </row>
    <row r="11" spans="1:15" x14ac:dyDescent="0.25">
      <c r="A11" s="16" t="s">
        <v>12</v>
      </c>
      <c r="B11" s="22">
        <f>[1]!SoybnsSep15</f>
        <v>905.25</v>
      </c>
      <c r="C11" s="22">
        <f>[2]!SoybnsSep15</f>
        <v>906.5</v>
      </c>
      <c r="D11" s="26">
        <f>B11/B25</f>
        <v>887.5</v>
      </c>
      <c r="E11" s="30">
        <f>B11*C25</f>
        <v>941.46</v>
      </c>
      <c r="F11" s="12"/>
      <c r="G11" s="10"/>
      <c r="H11" s="10"/>
      <c r="I11" s="10"/>
      <c r="J11" s="10"/>
      <c r="K11" s="10"/>
      <c r="L11" s="10"/>
      <c r="M11" s="10"/>
    </row>
    <row r="12" spans="1:15" x14ac:dyDescent="0.25">
      <c r="A12" s="10"/>
      <c r="B12" s="13"/>
      <c r="C12" s="13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5" x14ac:dyDescent="0.25">
      <c r="A13" s="10"/>
      <c r="B13" s="13"/>
      <c r="C13" s="13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5" ht="26.25" x14ac:dyDescent="0.4">
      <c r="A14" s="20" t="s">
        <v>13</v>
      </c>
      <c r="B14" s="13"/>
      <c r="C14" s="13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15" x14ac:dyDescent="0.25">
      <c r="A15" s="10"/>
      <c r="B15" s="13"/>
      <c r="C15" s="13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5" x14ac:dyDescent="0.25">
      <c r="A16" s="14" t="s">
        <v>2</v>
      </c>
      <c r="B16" s="31" t="s">
        <v>3</v>
      </c>
      <c r="C16" s="31" t="s">
        <v>4</v>
      </c>
      <c r="D16" s="31" t="s">
        <v>5</v>
      </c>
      <c r="E16" s="32" t="s">
        <v>6</v>
      </c>
      <c r="F16" s="10"/>
      <c r="G16" s="10"/>
      <c r="H16" s="10"/>
      <c r="I16" s="10"/>
      <c r="J16" s="10"/>
      <c r="K16" s="10"/>
      <c r="L16" s="10"/>
      <c r="M16" s="10"/>
    </row>
    <row r="17" spans="1:13" x14ac:dyDescent="0.25">
      <c r="A17" s="15" t="s">
        <v>7</v>
      </c>
      <c r="B17" s="21">
        <f>[1]!EURUSD</f>
        <v>1.10565</v>
      </c>
      <c r="C17" s="21">
        <f>[2]!EURUSD</f>
        <v>1.1057300000000001</v>
      </c>
      <c r="D17" s="23">
        <f>C17*B25</f>
        <v>1.1278446000000002</v>
      </c>
      <c r="E17" s="27">
        <f>C17/C25</f>
        <v>1.0632019230769232</v>
      </c>
      <c r="F17" s="10"/>
      <c r="G17" s="10"/>
      <c r="H17" s="10"/>
      <c r="I17" s="10"/>
      <c r="J17" s="10"/>
      <c r="K17" s="10"/>
      <c r="L17" s="10"/>
      <c r="M17" s="10"/>
    </row>
    <row r="18" spans="1:13" x14ac:dyDescent="0.25">
      <c r="A18" s="15" t="s">
        <v>8</v>
      </c>
      <c r="B18" s="21">
        <f>[1]!LcrudeSep15</f>
        <v>41.25</v>
      </c>
      <c r="C18" s="21">
        <f>[2]!LcrudeSep15</f>
        <v>41.3</v>
      </c>
      <c r="D18" s="24">
        <f>C18*B25</f>
        <v>42.125999999999998</v>
      </c>
      <c r="E18" s="28">
        <f>C18/C25</f>
        <v>39.71153846153846</v>
      </c>
      <c r="F18" s="10"/>
      <c r="G18" s="10"/>
      <c r="H18" s="10"/>
      <c r="I18" s="10"/>
      <c r="J18" s="10"/>
      <c r="K18" s="10"/>
      <c r="L18" s="10"/>
      <c r="M18" s="10"/>
    </row>
    <row r="19" spans="1:13" x14ac:dyDescent="0.25">
      <c r="A19" s="15" t="s">
        <v>9</v>
      </c>
      <c r="B19" s="21">
        <f>[1]!GOLD</f>
        <v>1128.27</v>
      </c>
      <c r="C19" s="21">
        <f>[2]!GOLD</f>
        <v>1128.72</v>
      </c>
      <c r="D19" s="24">
        <f>C19*B25</f>
        <v>1151.2944</v>
      </c>
      <c r="E19" s="28">
        <f>C19/C25</f>
        <v>1085.3076923076924</v>
      </c>
      <c r="F19" s="10"/>
      <c r="G19" s="10"/>
      <c r="H19" s="10"/>
      <c r="I19" s="10"/>
      <c r="J19" s="10"/>
      <c r="K19" s="10"/>
      <c r="L19" s="10"/>
      <c r="M19" s="10"/>
    </row>
    <row r="20" spans="1:13" x14ac:dyDescent="0.25">
      <c r="A20" s="15" t="s">
        <v>10</v>
      </c>
      <c r="B20" s="21">
        <f>[1]!Bra50Oct15</f>
        <v>47150</v>
      </c>
      <c r="C20" s="21">
        <f>[2]!Bra50Oct15</f>
        <v>47165</v>
      </c>
      <c r="D20" s="25">
        <f>C20*B25</f>
        <v>48108.3</v>
      </c>
      <c r="E20" s="29">
        <f>C20/C25</f>
        <v>45350.961538461539</v>
      </c>
      <c r="F20" s="10"/>
      <c r="G20" s="10"/>
      <c r="H20" s="10"/>
      <c r="I20" s="10"/>
      <c r="J20" s="10"/>
      <c r="K20" s="10"/>
      <c r="L20" s="10"/>
      <c r="M20" s="10"/>
    </row>
    <row r="21" spans="1:13" x14ac:dyDescent="0.25">
      <c r="A21" s="15" t="s">
        <v>11</v>
      </c>
      <c r="B21" s="21">
        <f>[1]!USDBRL</f>
        <v>3.4979499999999999</v>
      </c>
      <c r="C21" s="21">
        <f>[2]!USDBRL</f>
        <v>3.5079500000000001</v>
      </c>
      <c r="D21" s="23">
        <f>C21*B25</f>
        <v>3.578109</v>
      </c>
      <c r="E21" s="27">
        <f>C21/C25</f>
        <v>3.3730288461538462</v>
      </c>
      <c r="F21" s="10"/>
      <c r="G21" s="10"/>
      <c r="H21" s="10"/>
      <c r="I21" s="10"/>
      <c r="J21" s="10"/>
      <c r="K21" s="10"/>
      <c r="L21" s="10"/>
      <c r="M21" s="10"/>
    </row>
    <row r="22" spans="1:13" x14ac:dyDescent="0.25">
      <c r="A22" s="16" t="s">
        <v>12</v>
      </c>
      <c r="B22" s="22">
        <f>[1]!SoybnsSep15</f>
        <v>905.25</v>
      </c>
      <c r="C22" s="22">
        <f>[2]!SoybnsSep15</f>
        <v>906.5</v>
      </c>
      <c r="D22" s="26">
        <f>C22*B25</f>
        <v>924.63</v>
      </c>
      <c r="E22" s="30">
        <f>C22/C25</f>
        <v>871.63461538461536</v>
      </c>
      <c r="F22" s="10"/>
      <c r="G22" s="10"/>
      <c r="H22" s="10"/>
      <c r="I22" s="10"/>
      <c r="J22" s="10"/>
      <c r="K22" s="10"/>
      <c r="L22" s="10"/>
      <c r="M22" s="10"/>
    </row>
    <row r="23" spans="1:13" x14ac:dyDescent="0.25">
      <c r="A23" s="10"/>
      <c r="B23" s="13"/>
      <c r="C23" s="13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13" x14ac:dyDescent="0.25">
      <c r="A24" s="10"/>
      <c r="B24" s="13"/>
      <c r="C24" s="13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13" x14ac:dyDescent="0.25">
      <c r="A25" s="17" t="s">
        <v>14</v>
      </c>
      <c r="B25" s="18">
        <v>1.02</v>
      </c>
      <c r="C25" s="19">
        <v>1.04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13" x14ac:dyDescent="0.25">
      <c r="A26" s="10"/>
      <c r="B26" s="13"/>
      <c r="C26" s="13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x14ac:dyDescent="0.25">
      <c r="A27" s="10"/>
      <c r="B27" s="13"/>
      <c r="C27" s="13"/>
      <c r="D27" s="10"/>
      <c r="E27" s="10"/>
      <c r="F27" s="10"/>
      <c r="G27" s="10"/>
      <c r="H27" s="10"/>
      <c r="I27" s="10"/>
      <c r="J27" s="10"/>
      <c r="K27" s="10"/>
      <c r="L27" s="10"/>
      <c r="M27" s="10"/>
    </row>
    <row r="28" spans="1:13" x14ac:dyDescent="0.25">
      <c r="A28" s="10" t="s">
        <v>15</v>
      </c>
      <c r="B28" s="13"/>
      <c r="C28" s="13"/>
      <c r="D28" s="10"/>
      <c r="E28" s="10"/>
      <c r="F28" s="10"/>
      <c r="G28" s="10"/>
      <c r="H28" s="10"/>
      <c r="I28" s="10"/>
      <c r="J28" s="10"/>
      <c r="K28" s="10"/>
      <c r="L28" s="10"/>
      <c r="M28" s="10"/>
    </row>
    <row r="29" spans="1:13" x14ac:dyDescent="0.25">
      <c r="A29" s="10" t="s">
        <v>16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3" x14ac:dyDescent="0.25">
      <c r="A30" s="10" t="s">
        <v>17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pans="1:13" x14ac:dyDescent="0.25">
      <c r="A31" s="10" t="s">
        <v>18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pans="1:13" x14ac:dyDescent="0.25">
      <c r="A32" s="10"/>
      <c r="B32" s="13"/>
      <c r="C32" s="13"/>
      <c r="D32" s="10"/>
      <c r="E32" s="10"/>
      <c r="F32" s="10"/>
      <c r="G32" s="10"/>
      <c r="H32" s="10"/>
      <c r="I32" s="10"/>
      <c r="J32" s="10"/>
      <c r="K32" s="10"/>
      <c r="L32" s="10"/>
      <c r="M32" s="10"/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ActivTrades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 Szwedek</dc:creator>
  <cp:lastModifiedBy>Mario Martins</cp:lastModifiedBy>
  <dcterms:created xsi:type="dcterms:W3CDTF">2015-08-17T12:44:05Z</dcterms:created>
  <dcterms:modified xsi:type="dcterms:W3CDTF">2015-08-19T15:14:06Z</dcterms:modified>
</cp:coreProperties>
</file>